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franc\Desktop\"/>
    </mc:Choice>
  </mc:AlternateContent>
  <bookViews>
    <workbookView xWindow="158" yWindow="60" windowWidth="21803" windowHeight="15300"/>
  </bookViews>
  <sheets>
    <sheet name="2010 thru 2012 (2)" sheetId="6" r:id="rId1"/>
  </sheets>
  <definedNames>
    <definedName name="_xlnm.Print_Area" localSheetId="0">'2010 thru 2012 (2)'!$A$1:$M$42</definedName>
  </definedNames>
  <calcPr calcId="171027" iterate="1" iterateDelta="9.9999999999994451E-4" concurrentCalc="0"/>
  <extLst>
    <ext xmlns:mx="http://schemas.microsoft.com/office/mac/excel/2008/main" uri="http://schemas.microsoft.com/office/mac/excel/2008/main">
      <mx:ArchID Flags="0"/>
    </ext>
  </extLst>
</workbook>
</file>

<file path=xl/calcChain.xml><?xml version="1.0" encoding="utf-8"?>
<calcChain xmlns="http://schemas.openxmlformats.org/spreadsheetml/2006/main">
  <c r="C54" i="6" l="1"/>
  <c r="D54" i="6"/>
  <c r="E54" i="6"/>
  <c r="F54" i="6"/>
  <c r="G54" i="6"/>
  <c r="H54" i="6"/>
  <c r="I54" i="6"/>
  <c r="J54" i="6"/>
  <c r="K54" i="6"/>
  <c r="L54" i="6"/>
  <c r="M54" i="6"/>
  <c r="B54" i="6"/>
  <c r="C53" i="6"/>
  <c r="C55" i="6"/>
  <c r="M22" i="6"/>
  <c r="D53" i="6"/>
  <c r="E53" i="6"/>
  <c r="F53" i="6"/>
  <c r="G53" i="6"/>
  <c r="H53" i="6"/>
  <c r="I53" i="6"/>
  <c r="J53" i="6"/>
  <c r="K53" i="6"/>
  <c r="L53" i="6"/>
  <c r="M53" i="6"/>
  <c r="B53" i="6"/>
  <c r="M42" i="6"/>
  <c r="C37" i="6"/>
  <c r="D37" i="6"/>
  <c r="E37" i="6"/>
  <c r="F37" i="6"/>
  <c r="G37" i="6"/>
  <c r="H37" i="6"/>
  <c r="I37" i="6"/>
  <c r="J37" i="6"/>
  <c r="K37" i="6"/>
  <c r="L37" i="6"/>
  <c r="M37" i="6"/>
  <c r="I28" i="6"/>
  <c r="J28" i="6"/>
  <c r="K28" i="6"/>
  <c r="L28" i="6"/>
  <c r="M28" i="6"/>
  <c r="C13" i="6"/>
  <c r="D13" i="6"/>
  <c r="E13" i="6"/>
  <c r="F13" i="6"/>
  <c r="G13" i="6"/>
  <c r="H13" i="6"/>
  <c r="I13" i="6"/>
  <c r="J13" i="6"/>
  <c r="K13" i="6"/>
  <c r="L13" i="6"/>
  <c r="M13" i="6"/>
  <c r="B13" i="6"/>
  <c r="M7" i="6"/>
  <c r="L7" i="6"/>
  <c r="K7" i="6"/>
  <c r="J7" i="6"/>
  <c r="I7" i="6"/>
  <c r="H7" i="6"/>
  <c r="G7" i="6"/>
  <c r="F7" i="6"/>
  <c r="E7" i="6"/>
  <c r="D7" i="6"/>
  <c r="C7" i="6"/>
  <c r="B7" i="6"/>
  <c r="B55" i="6"/>
  <c r="B57" i="6"/>
  <c r="C51" i="6"/>
  <c r="D51" i="6"/>
  <c r="C50" i="6"/>
  <c r="D50" i="6"/>
  <c r="B47" i="6"/>
  <c r="B48" i="6"/>
  <c r="N53" i="6"/>
  <c r="E51" i="6"/>
  <c r="F51" i="6"/>
  <c r="G51" i="6"/>
  <c r="H51" i="6"/>
  <c r="I51" i="6"/>
  <c r="J51" i="6"/>
  <c r="K51" i="6"/>
  <c r="L51" i="6"/>
  <c r="M51" i="6"/>
  <c r="E50" i="6"/>
  <c r="I48" i="6"/>
  <c r="I47" i="6"/>
  <c r="H48" i="6"/>
  <c r="H47" i="6"/>
  <c r="G48" i="6"/>
  <c r="G47" i="6"/>
  <c r="F48" i="6"/>
  <c r="F47" i="6"/>
  <c r="E48" i="6"/>
  <c r="E47" i="6"/>
  <c r="D48" i="6"/>
  <c r="D47" i="6"/>
  <c r="C47" i="6"/>
  <c r="C48" i="6"/>
  <c r="B37" i="6"/>
  <c r="L48" i="6"/>
  <c r="L42" i="6"/>
  <c r="K48" i="6"/>
  <c r="K47" i="6"/>
  <c r="K42" i="6"/>
  <c r="J48" i="6"/>
  <c r="J47" i="6"/>
  <c r="L47" i="6"/>
  <c r="E55" i="6"/>
  <c r="E57" i="6"/>
  <c r="F50" i="6"/>
  <c r="D55" i="6"/>
  <c r="D57" i="6"/>
  <c r="C57" i="6"/>
  <c r="K43" i="6"/>
  <c r="G50" i="6"/>
  <c r="F55" i="6"/>
  <c r="F57" i="6"/>
  <c r="L43" i="6"/>
  <c r="M43" i="6"/>
  <c r="M47" i="6"/>
  <c r="M48" i="6"/>
  <c r="H50" i="6"/>
  <c r="G55" i="6"/>
  <c r="G57" i="6"/>
  <c r="I50" i="6"/>
  <c r="H55" i="6"/>
  <c r="H57" i="6"/>
  <c r="J50" i="6"/>
  <c r="I55" i="6"/>
  <c r="I57" i="6"/>
  <c r="G42" i="6"/>
  <c r="J42" i="6"/>
  <c r="I42" i="6"/>
  <c r="H42" i="6"/>
  <c r="B42" i="6"/>
  <c r="C42" i="6"/>
  <c r="D42" i="6"/>
  <c r="K50" i="6"/>
  <c r="J55" i="6"/>
  <c r="J57" i="6"/>
  <c r="H43" i="6"/>
  <c r="J43" i="6"/>
  <c r="I43" i="6"/>
  <c r="G43" i="6"/>
  <c r="F42" i="6"/>
  <c r="E42" i="6"/>
  <c r="L50" i="6"/>
  <c r="K55" i="6"/>
  <c r="K57" i="6"/>
  <c r="F43" i="6"/>
  <c r="E43" i="6"/>
  <c r="D43" i="6"/>
  <c r="C43" i="6"/>
  <c r="H28" i="6"/>
  <c r="G28" i="6"/>
  <c r="F28" i="6"/>
  <c r="E28" i="6"/>
  <c r="D28" i="6"/>
  <c r="C28" i="6"/>
  <c r="B28" i="6"/>
  <c r="L22" i="6"/>
  <c r="K22" i="6"/>
  <c r="J22" i="6"/>
  <c r="J30" i="6"/>
  <c r="I22" i="6"/>
  <c r="H22" i="6"/>
  <c r="G22" i="6"/>
  <c r="F22" i="6"/>
  <c r="F30" i="6"/>
  <c r="E22" i="6"/>
  <c r="D22" i="6"/>
  <c r="C22" i="6"/>
  <c r="B22" i="6"/>
  <c r="B30" i="6"/>
  <c r="H14" i="6"/>
  <c r="M50" i="6"/>
  <c r="M55" i="6"/>
  <c r="M57" i="6"/>
  <c r="L55" i="6"/>
  <c r="L57" i="6"/>
  <c r="D30" i="6"/>
  <c r="H30" i="6"/>
  <c r="E30" i="6"/>
  <c r="I30" i="6"/>
  <c r="C30" i="6"/>
  <c r="G30" i="6"/>
  <c r="K30" i="6"/>
  <c r="L30" i="6"/>
  <c r="G14" i="6"/>
</calcChain>
</file>

<file path=xl/sharedStrings.xml><?xml version="1.0" encoding="utf-8"?>
<sst xmlns="http://schemas.openxmlformats.org/spreadsheetml/2006/main" count="49" uniqueCount="31">
  <si>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</si>
  <si>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</si>
  <si>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</si>
  <si>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</si>
  <si>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</si>
  <si>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</si>
  <si>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</si>
  <si>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</si>
  <si>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</si>
  <si>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</si>
  <si>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</si>
  <si>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 xml:space="preserve"> December</t>
  </si>
  <si>
    <t>Cash</t>
  </si>
  <si>
    <t>Accounts Receivable</t>
  </si>
  <si>
    <t>Prepaid Expenses</t>
  </si>
  <si>
    <t>Inventory</t>
  </si>
  <si>
    <t>Notes Payable</t>
  </si>
  <si>
    <t>Trade Accounts Payable</t>
  </si>
  <si>
    <t>Accrued Expenses</t>
  </si>
  <si>
    <t>Total Current Assets:</t>
  </si>
  <si>
    <t>Total Current Liabilities:</t>
  </si>
  <si>
    <t>Average Inventory</t>
  </si>
  <si>
    <t>Inventory Advance Rate</t>
  </si>
  <si>
    <t>Total Availability</t>
  </si>
  <si>
    <t>Net Availability</t>
  </si>
  <si>
    <t>Surplus Capacity</t>
  </si>
  <si>
    <t>Available for Transaction</t>
  </si>
  <si>
    <t>ABL Availability Calculation</t>
  </si>
  <si>
    <t>Average A/R</t>
  </si>
  <si>
    <t>A/R advance Rate</t>
  </si>
  <si>
    <t>Avg Net Debt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</si>
</sst>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.0_);\(#,##0.0\)"/>
    <numFmt numFmtId="166" formatCode="#,##0.0"/>
  </numFmts>
  <fonts count="7" x14ac:knownFonts="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8"/>
      <name val="Verdana"/>
      <family val="2"/>
    </font>
    <font>
      <u/>
      <sz val="11"/>
      <color indexed="8"/>
      <name val="Calibri"/>
      <family val="2"/>
    </font>
    <font>
      <b/>
      <i/>
      <sz val="11"/>
      <color indexed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3" fontId="0" fillId="0" borderId="0" xfId="0" applyNumberFormat="1" applyFill="1"/>
    <xf numFmtId="0" fontId="1" fillId="0" borderId="0" xfId="0" applyFont="1" applyAlignment="1">
      <alignment horizontal="center"/>
    </xf>
    <xf numFmtId="0" fontId="0" fillId="2" borderId="0" xfId="0" applyFill="1"/>
    <xf numFmtId="3" fontId="1" fillId="0" borderId="0" xfId="0" applyNumberFormat="1" applyFont="1" applyFill="1" applyAlignment="1">
      <alignment horizontal="center"/>
    </xf>
    <xf numFmtId="37" fontId="0" fillId="0" borderId="0" xfId="0" applyNumberFormat="1"/>
    <xf numFmtId="37" fontId="0" fillId="0" borderId="2" xfId="0" applyNumberFormat="1" applyBorder="1"/>
    <xf numFmtId="3" fontId="0" fillId="0" borderId="2" xfId="0" applyNumberFormat="1" applyBorder="1"/>
    <xf numFmtId="166" fontId="0" fillId="0" borderId="0" xfId="0" applyNumberFormat="1"/>
    <xf numFmtId="166" fontId="5" fillId="0" borderId="0" xfId="0" applyNumberFormat="1" applyFont="1"/>
    <xf numFmtId="166" fontId="5" fillId="0" borderId="0" xfId="0" applyNumberFormat="1" applyFont="1" applyBorder="1"/>
    <xf numFmtId="0" fontId="6" fillId="2" borderId="0" xfId="0" applyFont="1" applyFill="1"/>
    <xf numFmtId="166" fontId="6" fillId="2" borderId="0" xfId="0" applyNumberFormat="1" applyFont="1" applyFill="1"/>
    <xf numFmtId="166" fontId="0" fillId="0" borderId="1" xfId="0" applyNumberFormat="1" applyFill="1" applyBorder="1"/>
    <xf numFmtId="166" fontId="0" fillId="0" borderId="2" xfId="0" applyNumberFormat="1" applyFill="1" applyBorder="1"/>
    <xf numFmtId="166" fontId="0" fillId="0" borderId="3" xfId="0" applyNumberFormat="1" applyFill="1" applyBorder="1"/>
    <xf numFmtId="166" fontId="1" fillId="0" borderId="4" xfId="0" applyNumberFormat="1" applyFont="1" applyFill="1" applyBorder="1"/>
    <xf numFmtId="3" fontId="0" fillId="0" borderId="0" xfId="0" applyNumberFormat="1" applyFill="1" applyBorder="1"/>
    <xf numFmtId="164" fontId="0" fillId="0" borderId="0" xfId="0" applyNumberFormat="1"/>
    <xf numFmtId="164" fontId="0" fillId="0" borderId="5" xfId="0" applyNumberFormat="1" applyBorder="1"/>
    <xf numFmtId="164" fontId="0" fillId="0" borderId="6" xfId="0" applyNumberFormat="1" applyBorder="1"/>
    <xf numFmtId="165" fontId="0" fillId="0" borderId="1" xfId="0" applyNumberFormat="1" applyBorder="1"/>
    <xf numFmtId="165" fontId="0" fillId="0" borderId="2" xfId="0" applyNumberFormat="1" applyBorder="1"/>
    <xf numFmtId="165" fontId="0" fillId="0" borderId="3" xfId="0" applyNumberFormat="1" applyBorder="1"/>
    <xf numFmtId="165" fontId="1" fillId="0" borderId="4" xfId="0" applyNumberFormat="1" applyFont="1" applyBorder="1"/>
    <xf numFmtId="166" fontId="0" fillId="0" borderId="1" xfId="0" applyNumberFormat="1" applyBorder="1"/>
    <xf numFmtId="166" fontId="0" fillId="0" borderId="2" xfId="0" applyNumberFormat="1" applyBorder="1"/>
    <xf numFmtId="166" fontId="0" fillId="0" borderId="3" xfId="0" applyNumberFormat="1" applyBorder="1"/>
    <xf numFmtId="166" fontId="1" fillId="0" borderId="4" xfId="0" applyNumberFormat="1" applyFont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tabSelected="1" zoomScaleNormal="100" workbookViewId="0">
      <pane xSplit="1" topLeftCell="B1" activePane="topRight" state="frozen"/>
      <selection pane="topRight" activeCell="C22" sqref="C22"/>
    </sheetView>
  </sheetViews>
  <sheetFormatPr defaultColWidth="8.796875" defaultRowHeight="14.25" x14ac:dyDescent="0.45"/>
  <cols>
    <col min="1" max="1" width="19.796875" customWidth="1"/>
    <col min="2" max="13" width="10.1328125" customWidth="1"/>
    <col min="14" max="14" width="1.46484375" customWidth="1"/>
  </cols>
  <sheetData>
    <row r="1" spans="1:14" s="1" customFormat="1" ht="21" x14ac:dyDescent="0.65">
      <c r="A1" s="5"/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  <c r="J1" s="9" t="s">
        <v>8</v>
      </c>
      <c r="K1" s="9" t="s">
        <v>9</v>
      </c>
      <c r="L1" s="9" t="s">
        <v>10</v>
      </c>
      <c r="M1" s="9" t="s">
        <v>11</v>
      </c>
      <c r="N1" s="7"/>
    </row>
    <row r="2" spans="1:14" ht="6" customHeight="1" thickBot="1" x14ac:dyDescent="0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x14ac:dyDescent="0.45">
      <c r="A3" t="s">
        <v>12</v>
      </c>
      <c r="B3" s="26">
        <v>289.01600000000002</v>
      </c>
      <c r="C3" s="26">
        <v>293.99700000000001</v>
      </c>
      <c r="D3" s="26">
        <v>367.97699999999998</v>
      </c>
      <c r="E3" s="26">
        <v>308.88499999999999</v>
      </c>
      <c r="F3" s="26">
        <v>605.60199999999998</v>
      </c>
      <c r="G3" s="26">
        <v>343.00200000000001</v>
      </c>
      <c r="H3" s="26">
        <v>575.351</v>
      </c>
      <c r="I3" s="26">
        <v>444.18299999999999</v>
      </c>
      <c r="J3" s="26">
        <v>101.44499999999999</v>
      </c>
      <c r="K3" s="26">
        <v>124.831</v>
      </c>
      <c r="L3" s="26">
        <v>233.56100000000001</v>
      </c>
      <c r="M3" s="26">
        <v>470.31200000000001</v>
      </c>
    </row>
    <row r="4" spans="1:14" x14ac:dyDescent="0.45">
      <c r="A4" t="s">
        <v>13</v>
      </c>
      <c r="B4" s="27">
        <v>6446.8819999999996</v>
      </c>
      <c r="C4" s="27">
        <v>4526.8010000000004</v>
      </c>
      <c r="D4" s="27">
        <v>4479.3360000000002</v>
      </c>
      <c r="E4" s="27">
        <v>4903.5360000000001</v>
      </c>
      <c r="F4" s="27">
        <v>4661.3770000000004</v>
      </c>
      <c r="G4" s="27">
        <v>4695.1777999999995</v>
      </c>
      <c r="H4" s="27">
        <v>4591.7219999999998</v>
      </c>
      <c r="I4" s="27">
        <v>4988.1670000000004</v>
      </c>
      <c r="J4" s="27">
        <v>5935.9290000000001</v>
      </c>
      <c r="K4" s="27">
        <v>7256.808</v>
      </c>
      <c r="L4" s="27">
        <v>7624.2910000000002</v>
      </c>
      <c r="M4" s="27">
        <v>5953.7020000000002</v>
      </c>
    </row>
    <row r="5" spans="1:14" x14ac:dyDescent="0.45">
      <c r="A5" t="s">
        <v>15</v>
      </c>
      <c r="B5" s="27">
        <v>4045.8130000000001</v>
      </c>
      <c r="C5" s="27">
        <v>4013.319</v>
      </c>
      <c r="D5" s="27">
        <v>3164.598</v>
      </c>
      <c r="E5" s="27">
        <v>3168.817</v>
      </c>
      <c r="F5" s="27">
        <v>3625.462</v>
      </c>
      <c r="G5" s="27">
        <v>4233.8729999999996</v>
      </c>
      <c r="H5" s="27">
        <v>4795.5720000000001</v>
      </c>
      <c r="I5" s="27">
        <v>5522.2510000000002</v>
      </c>
      <c r="J5" s="27">
        <v>6411.0339999999997</v>
      </c>
      <c r="K5" s="27">
        <v>6578.4870000000001</v>
      </c>
      <c r="L5" s="27">
        <v>6419.0559999999996</v>
      </c>
      <c r="M5" s="27">
        <v>6299.1719999999996</v>
      </c>
    </row>
    <row r="6" spans="1:14" ht="14.65" thickBot="1" x14ac:dyDescent="0.5">
      <c r="A6" t="s">
        <v>14</v>
      </c>
      <c r="B6" s="28">
        <v>725.53700000000003</v>
      </c>
      <c r="C6" s="28">
        <v>715.577</v>
      </c>
      <c r="D6" s="28">
        <v>784.16899999999998</v>
      </c>
      <c r="E6" s="28">
        <v>813.3</v>
      </c>
      <c r="F6" s="28">
        <v>1008.596</v>
      </c>
      <c r="G6" s="28">
        <v>1088.2080000000001</v>
      </c>
      <c r="H6" s="28">
        <v>998.48699999999997</v>
      </c>
      <c r="I6" s="28">
        <v>1156.298</v>
      </c>
      <c r="J6" s="28">
        <v>1177.7529999999999</v>
      </c>
      <c r="K6" s="28">
        <v>1100.9349999999999</v>
      </c>
      <c r="L6" s="28">
        <v>973.81399999999996</v>
      </c>
      <c r="M6" s="28">
        <v>102.669</v>
      </c>
    </row>
    <row r="7" spans="1:14" ht="14.65" thickBot="1" x14ac:dyDescent="0.5">
      <c r="A7" s="3" t="s">
        <v>19</v>
      </c>
      <c r="B7" s="29">
        <f>SUM(B3:B6)</f>
        <v>11507.248</v>
      </c>
      <c r="C7" s="29">
        <f t="shared" ref="C7:M7" si="0">SUM(C3:C6)</f>
        <v>9549.6939999999995</v>
      </c>
      <c r="D7" s="29">
        <f t="shared" si="0"/>
        <v>8796.08</v>
      </c>
      <c r="E7" s="29">
        <f t="shared" si="0"/>
        <v>9194.5380000000005</v>
      </c>
      <c r="F7" s="29">
        <f t="shared" si="0"/>
        <v>9901.0370000000003</v>
      </c>
      <c r="G7" s="29">
        <f t="shared" si="0"/>
        <v>10360.2608</v>
      </c>
      <c r="H7" s="29">
        <f t="shared" si="0"/>
        <v>10961.132</v>
      </c>
      <c r="I7" s="29">
        <f t="shared" si="0"/>
        <v>12110.899000000001</v>
      </c>
      <c r="J7" s="29">
        <f t="shared" si="0"/>
        <v>13626.161</v>
      </c>
      <c r="K7" s="29">
        <f t="shared" si="0"/>
        <v>15061.061</v>
      </c>
      <c r="L7" s="29">
        <f t="shared" si="0"/>
        <v>15250.722</v>
      </c>
      <c r="M7" s="29">
        <f t="shared" si="0"/>
        <v>12825.855</v>
      </c>
    </row>
    <row r="8" spans="1:14" ht="3.75" customHeight="1" x14ac:dyDescent="0.4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4" ht="7.5" customHeight="1" x14ac:dyDescent="0.4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4" x14ac:dyDescent="0.45">
      <c r="A10" t="s">
        <v>16</v>
      </c>
      <c r="B10" s="27">
        <v>1349.375</v>
      </c>
      <c r="C10" s="27">
        <v>565.375</v>
      </c>
      <c r="D10" s="27">
        <v>0.375</v>
      </c>
      <c r="E10" s="27">
        <v>0.375</v>
      </c>
      <c r="F10" s="27">
        <v>0.375</v>
      </c>
      <c r="G10" s="27">
        <v>0.375</v>
      </c>
      <c r="H10" s="27">
        <v>1000.375</v>
      </c>
      <c r="I10" s="27">
        <v>1000.375</v>
      </c>
      <c r="J10" s="27">
        <v>1000.375</v>
      </c>
      <c r="K10" s="27">
        <v>2200.375</v>
      </c>
      <c r="L10" s="27">
        <v>3200.375</v>
      </c>
      <c r="M10" s="27">
        <v>2350</v>
      </c>
    </row>
    <row r="11" spans="1:14" x14ac:dyDescent="0.45">
      <c r="A11" t="s">
        <v>17</v>
      </c>
      <c r="B11" s="27">
        <v>2723.6480000000001</v>
      </c>
      <c r="C11" s="27">
        <v>1984.894</v>
      </c>
      <c r="D11" s="27">
        <v>1595.8389999999999</v>
      </c>
      <c r="E11" s="27">
        <v>1903.877</v>
      </c>
      <c r="F11" s="27">
        <v>2525.665</v>
      </c>
      <c r="G11" s="27">
        <v>3038.9859999999999</v>
      </c>
      <c r="H11" s="27">
        <v>2806.0749999999998</v>
      </c>
      <c r="I11" s="27">
        <v>3724.6709999999998</v>
      </c>
      <c r="J11" s="27">
        <v>4718.5280000000002</v>
      </c>
      <c r="K11" s="27">
        <v>4546.8410000000003</v>
      </c>
      <c r="L11" s="27">
        <v>3613.6619999999998</v>
      </c>
      <c r="M11" s="27">
        <v>3047.1579999999999</v>
      </c>
    </row>
    <row r="12" spans="1:14" ht="14.65" thickBot="1" x14ac:dyDescent="0.5">
      <c r="A12" t="s">
        <v>18</v>
      </c>
      <c r="B12" s="27">
        <v>511.93599999999998</v>
      </c>
      <c r="C12" s="27">
        <v>447.83300000000003</v>
      </c>
      <c r="D12" s="27">
        <v>447.91399999999999</v>
      </c>
      <c r="E12" s="27">
        <v>313.01</v>
      </c>
      <c r="F12" s="27">
        <v>425.36900000000003</v>
      </c>
      <c r="G12" s="27">
        <v>404.35700000000003</v>
      </c>
      <c r="H12" s="27">
        <v>388.14800000000002</v>
      </c>
      <c r="I12" s="27">
        <v>397.48200000000003</v>
      </c>
      <c r="J12" s="27">
        <v>557.202</v>
      </c>
      <c r="K12" s="27">
        <v>519.73900000000003</v>
      </c>
      <c r="L12" s="27">
        <v>577.64099999999996</v>
      </c>
      <c r="M12" s="27">
        <v>551.40599999999995</v>
      </c>
    </row>
    <row r="13" spans="1:14" ht="14.65" thickBot="1" x14ac:dyDescent="0.5">
      <c r="A13" s="3" t="s">
        <v>20</v>
      </c>
      <c r="B13" s="29">
        <f>SUM(B10:B12)</f>
        <v>4584.9589999999998</v>
      </c>
      <c r="C13" s="29">
        <f t="shared" ref="C13:M13" si="1">SUM(C10:C12)</f>
        <v>2998.1020000000003</v>
      </c>
      <c r="D13" s="29">
        <f t="shared" si="1"/>
        <v>2044.1279999999999</v>
      </c>
      <c r="E13" s="29">
        <f t="shared" si="1"/>
        <v>2217.2619999999997</v>
      </c>
      <c r="F13" s="29">
        <f t="shared" si="1"/>
        <v>2951.4090000000001</v>
      </c>
      <c r="G13" s="29">
        <f t="shared" si="1"/>
        <v>3443.7179999999998</v>
      </c>
      <c r="H13" s="29">
        <f t="shared" si="1"/>
        <v>4194.598</v>
      </c>
      <c r="I13" s="29">
        <f t="shared" si="1"/>
        <v>5122.5280000000002</v>
      </c>
      <c r="J13" s="29">
        <f t="shared" si="1"/>
        <v>6276.1050000000005</v>
      </c>
      <c r="K13" s="29">
        <f t="shared" si="1"/>
        <v>7266.9549999999999</v>
      </c>
      <c r="L13" s="29">
        <f t="shared" si="1"/>
        <v>7391.6779999999999</v>
      </c>
      <c r="M13" s="29">
        <f t="shared" si="1"/>
        <v>5948.5639999999994</v>
      </c>
    </row>
    <row r="14" spans="1:14" ht="2.25" customHeight="1" x14ac:dyDescent="0.45"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2" t="e">
        <f>SUM(#REF!-#REF!)</f>
        <v>#REF!</v>
      </c>
      <c r="H14" s="2" t="e">
        <f>SUM(#REF!-#REF!)</f>
        <v>#REF!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</row>
    <row r="15" spans="1:14" ht="2.25" customHeight="1" x14ac:dyDescent="0.45"/>
    <row r="16" spans="1:14" ht="6.75" customHeight="1" x14ac:dyDescent="0.4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6" customHeight="1" thickBot="1" x14ac:dyDescent="0.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45">
      <c r="A18" t="s">
        <v>12</v>
      </c>
      <c r="B18" s="30">
        <v>254.83699999999999</v>
      </c>
      <c r="C18" s="30">
        <v>-17.981000000000002</v>
      </c>
      <c r="D18" s="30">
        <v>-94.905000000000001</v>
      </c>
      <c r="E18" s="30">
        <v>42.154000000000003</v>
      </c>
      <c r="F18" s="30">
        <v>-23.785</v>
      </c>
      <c r="G18" s="30">
        <v>-127.864</v>
      </c>
      <c r="H18" s="30">
        <v>-44.015999999999998</v>
      </c>
      <c r="I18" s="30">
        <v>68.927000000000007</v>
      </c>
      <c r="J18" s="30">
        <v>395.11700000000002</v>
      </c>
      <c r="K18" s="30">
        <v>324.43099999999998</v>
      </c>
      <c r="L18" s="30">
        <v>105.54600000000001</v>
      </c>
      <c r="M18" s="30">
        <v>283.62700000000001</v>
      </c>
    </row>
    <row r="19" spans="1:13" x14ac:dyDescent="0.45">
      <c r="A19" t="s">
        <v>13</v>
      </c>
      <c r="B19" s="31">
        <v>4035.018</v>
      </c>
      <c r="C19" s="31">
        <v>4243.6880000000001</v>
      </c>
      <c r="D19" s="31">
        <v>4325.5870000000004</v>
      </c>
      <c r="E19" s="31">
        <v>4828.9809999999998</v>
      </c>
      <c r="F19" s="31">
        <v>3895.54</v>
      </c>
      <c r="G19" s="31">
        <v>4607.05</v>
      </c>
      <c r="H19" s="31">
        <v>4859.8410000000003</v>
      </c>
      <c r="I19" s="31">
        <v>5526.643</v>
      </c>
      <c r="J19" s="31">
        <v>7161.5169999999998</v>
      </c>
      <c r="K19" s="31">
        <v>8422.3179999999993</v>
      </c>
      <c r="L19" s="31">
        <v>9036.8080000000009</v>
      </c>
      <c r="M19" s="31">
        <v>6615.5330000000004</v>
      </c>
    </row>
    <row r="20" spans="1:13" x14ac:dyDescent="0.45">
      <c r="A20" t="s">
        <v>15</v>
      </c>
      <c r="B20" s="31">
        <v>6672.4160000000002</v>
      </c>
      <c r="C20" s="31">
        <v>6547.6679999999997</v>
      </c>
      <c r="D20" s="31">
        <v>6679.5540000000001</v>
      </c>
      <c r="E20" s="31">
        <v>7329.0190000000002</v>
      </c>
      <c r="F20" s="31">
        <v>9153.2520000000004</v>
      </c>
      <c r="G20" s="31">
        <v>9386.4330000000009</v>
      </c>
      <c r="H20" s="31">
        <v>9181.64</v>
      </c>
      <c r="I20" s="31">
        <v>9378.7209999999995</v>
      </c>
      <c r="J20" s="31">
        <v>9124.9169999999995</v>
      </c>
      <c r="K20" s="31">
        <v>8232.9410000000007</v>
      </c>
      <c r="L20" s="31">
        <v>7206.0330000000004</v>
      </c>
      <c r="M20" s="31">
        <v>6954.442</v>
      </c>
    </row>
    <row r="21" spans="1:13" ht="14.65" thickBot="1" x14ac:dyDescent="0.5">
      <c r="A21" t="s">
        <v>14</v>
      </c>
      <c r="B21" s="32">
        <v>322.322</v>
      </c>
      <c r="C21" s="32">
        <v>515.27800000000002</v>
      </c>
      <c r="D21" s="32">
        <v>555.80100000000004</v>
      </c>
      <c r="E21" s="32">
        <v>572.04300000000001</v>
      </c>
      <c r="F21" s="32">
        <v>612.76499999999999</v>
      </c>
      <c r="G21" s="32">
        <v>717.68499999999995</v>
      </c>
      <c r="H21" s="32">
        <v>719.524</v>
      </c>
      <c r="I21" s="32">
        <v>619.75800000000004</v>
      </c>
      <c r="J21" s="32">
        <v>577.81899999999996</v>
      </c>
      <c r="K21" s="32">
        <v>649.67600000000004</v>
      </c>
      <c r="L21" s="32">
        <v>513.34400000000005</v>
      </c>
      <c r="M21" s="32">
        <v>413.38099999999997</v>
      </c>
    </row>
    <row r="22" spans="1:13" ht="14.65" thickBot="1" x14ac:dyDescent="0.5">
      <c r="A22" s="3" t="s">
        <v>19</v>
      </c>
      <c r="B22" s="33">
        <f t="shared" ref="B22:M22" si="2">SUM(B18:B21)</f>
        <v>11284.593000000001</v>
      </c>
      <c r="C22" s="33">
        <f t="shared" si="2"/>
        <v>11288.653</v>
      </c>
      <c r="D22" s="33">
        <f t="shared" si="2"/>
        <v>11466.037</v>
      </c>
      <c r="E22" s="33">
        <f t="shared" si="2"/>
        <v>12772.197</v>
      </c>
      <c r="F22" s="33">
        <f t="shared" si="2"/>
        <v>13637.772000000001</v>
      </c>
      <c r="G22" s="33">
        <f t="shared" si="2"/>
        <v>14583.304000000002</v>
      </c>
      <c r="H22" s="33">
        <f t="shared" si="2"/>
        <v>14716.989</v>
      </c>
      <c r="I22" s="33">
        <f t="shared" si="2"/>
        <v>15594.048999999999</v>
      </c>
      <c r="J22" s="33">
        <f t="shared" si="2"/>
        <v>17259.37</v>
      </c>
      <c r="K22" s="33">
        <f t="shared" si="2"/>
        <v>17629.366000000002</v>
      </c>
      <c r="L22" s="33">
        <f t="shared" si="2"/>
        <v>16861.731000000003</v>
      </c>
      <c r="M22" s="33">
        <f t="shared" si="2"/>
        <v>14266.983</v>
      </c>
    </row>
    <row r="23" spans="1:13" ht="5.25" customHeight="1" x14ac:dyDescent="0.45"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>
        <v>0</v>
      </c>
    </row>
    <row r="24" spans="1:13" ht="6" customHeight="1" x14ac:dyDescent="0.45"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>
        <v>0</v>
      </c>
    </row>
    <row r="25" spans="1:13" x14ac:dyDescent="0.45">
      <c r="A25" t="s">
        <v>16</v>
      </c>
      <c r="B25" s="31">
        <v>1580</v>
      </c>
      <c r="C25" s="31">
        <v>1300</v>
      </c>
      <c r="D25" s="31">
        <v>1300</v>
      </c>
      <c r="E25" s="31">
        <v>2100</v>
      </c>
      <c r="F25" s="31">
        <v>2100</v>
      </c>
      <c r="G25" s="31">
        <v>4400</v>
      </c>
      <c r="H25" s="31">
        <v>4400</v>
      </c>
      <c r="I25" s="31">
        <v>4685</v>
      </c>
      <c r="J25" s="31">
        <v>4810</v>
      </c>
      <c r="K25" s="31">
        <v>5435</v>
      </c>
      <c r="L25" s="31">
        <v>5935</v>
      </c>
      <c r="M25" s="31">
        <v>4735</v>
      </c>
    </row>
    <row r="26" spans="1:13" x14ac:dyDescent="0.45">
      <c r="A26" t="s">
        <v>17</v>
      </c>
      <c r="B26" s="31">
        <v>2211.3330000000001</v>
      </c>
      <c r="C26" s="31">
        <v>2360.3539999999998</v>
      </c>
      <c r="D26" s="31">
        <v>3016.68</v>
      </c>
      <c r="E26" s="31">
        <v>3483.817</v>
      </c>
      <c r="F26" s="31">
        <v>4534.9989999999998</v>
      </c>
      <c r="G26" s="31">
        <v>3248.7730000000001</v>
      </c>
      <c r="H26" s="31">
        <v>3240.08</v>
      </c>
      <c r="I26" s="31">
        <v>3369.1469999999999</v>
      </c>
      <c r="J26" s="31">
        <v>4063.81</v>
      </c>
      <c r="K26" s="31">
        <v>3682.7689999999998</v>
      </c>
      <c r="L26" s="31">
        <v>2621.1610000000001</v>
      </c>
      <c r="M26" s="31">
        <v>1752.452</v>
      </c>
    </row>
    <row r="27" spans="1:13" ht="14.65" thickBot="1" x14ac:dyDescent="0.5">
      <c r="A27" t="s">
        <v>18</v>
      </c>
      <c r="B27" s="31">
        <v>508.02300000000002</v>
      </c>
      <c r="C27" s="31">
        <v>575.85400000000004</v>
      </c>
      <c r="D27" s="31">
        <v>421.1</v>
      </c>
      <c r="E27" s="31">
        <v>497.45699999999999</v>
      </c>
      <c r="F27" s="31">
        <v>540.64599999999996</v>
      </c>
      <c r="G27" s="31">
        <v>531.57600000000002</v>
      </c>
      <c r="H27" s="31">
        <v>593.13300000000004</v>
      </c>
      <c r="I27" s="31">
        <v>773.20100000000002</v>
      </c>
      <c r="J27" s="31">
        <v>1005.717</v>
      </c>
      <c r="K27" s="31">
        <v>807.827</v>
      </c>
      <c r="L27" s="31">
        <v>984.79399999999998</v>
      </c>
      <c r="M27" s="31">
        <v>850.846</v>
      </c>
    </row>
    <row r="28" spans="1:13" ht="14.65" thickBot="1" x14ac:dyDescent="0.5">
      <c r="A28" s="3" t="s">
        <v>20</v>
      </c>
      <c r="B28" s="33">
        <f t="shared" ref="B28:H28" si="3">SUM(B25:B27)</f>
        <v>4299.3559999999998</v>
      </c>
      <c r="C28" s="33">
        <f t="shared" si="3"/>
        <v>4236.2079999999996</v>
      </c>
      <c r="D28" s="33">
        <f t="shared" si="3"/>
        <v>4737.7800000000007</v>
      </c>
      <c r="E28" s="33">
        <f t="shared" si="3"/>
        <v>6081.2740000000003</v>
      </c>
      <c r="F28" s="33">
        <f t="shared" si="3"/>
        <v>7175.6449999999995</v>
      </c>
      <c r="G28" s="33">
        <f t="shared" si="3"/>
        <v>8180.3490000000002</v>
      </c>
      <c r="H28" s="33">
        <f t="shared" si="3"/>
        <v>8233.2129999999997</v>
      </c>
      <c r="I28" s="33">
        <f>SUM(I25:I27)</f>
        <v>8827.348</v>
      </c>
      <c r="J28" s="33">
        <f>SUM(J25:J27)</f>
        <v>9879.527</v>
      </c>
      <c r="K28" s="33">
        <f>SUM(K25:K27)</f>
        <v>9925.5959999999995</v>
      </c>
      <c r="L28" s="33">
        <f>SUM(L25:L27)</f>
        <v>9540.9549999999999</v>
      </c>
      <c r="M28" s="33">
        <f>SUM(M25:M27)</f>
        <v>7338.2980000000007</v>
      </c>
    </row>
    <row r="29" spans="1:13" ht="4.5" customHeight="1" x14ac:dyDescent="0.4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>
        <v>0</v>
      </c>
    </row>
    <row r="30" spans="1:13" ht="2.25" customHeight="1" x14ac:dyDescent="0.45">
      <c r="B30" s="2" t="e">
        <f>SUM(#REF!-#REF!)</f>
        <v>#REF!</v>
      </c>
      <c r="C30" s="2" t="e">
        <f>SUM(#REF!-#REF!)</f>
        <v>#REF!</v>
      </c>
      <c r="D30" s="2" t="e">
        <f>SUM(#REF!-#REF!)</f>
        <v>#REF!</v>
      </c>
      <c r="E30" s="2" t="e">
        <f>SUM(#REF!-#REF!)</f>
        <v>#REF!</v>
      </c>
      <c r="F30" s="2" t="e">
        <f>SUM(#REF!-#REF!)</f>
        <v>#REF!</v>
      </c>
      <c r="G30" s="2" t="e">
        <f>SUM(#REF!-#REF!)</f>
        <v>#REF!</v>
      </c>
      <c r="H30" s="2" t="e">
        <f>SUM(#REF!-#REF!)</f>
        <v>#REF!</v>
      </c>
      <c r="I30" s="2" t="e">
        <f>SUM(#REF!-#REF!)</f>
        <v>#REF!</v>
      </c>
      <c r="J30" s="2" t="e">
        <f>SUM(#REF!-#REF!)</f>
        <v>#REF!</v>
      </c>
      <c r="K30" s="2" t="e">
        <f>SUM(#REF!-#REF!)</f>
        <v>#REF!</v>
      </c>
      <c r="L30" s="2" t="e">
        <f>SUM(#REF!-#REF!)</f>
        <v>#REF!</v>
      </c>
      <c r="M30" s="2">
        <v>0</v>
      </c>
    </row>
    <row r="31" spans="1:13" ht="6" customHeight="1" x14ac:dyDescent="0.4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9" customHeight="1" thickBot="1" x14ac:dyDescent="0.5">
      <c r="B32" s="6"/>
      <c r="C32" s="2"/>
      <c r="D32" s="2"/>
    </row>
    <row r="33" spans="1:13" x14ac:dyDescent="0.45">
      <c r="A33" t="s">
        <v>12</v>
      </c>
      <c r="B33" s="18">
        <v>184.63800000000001</v>
      </c>
      <c r="C33" s="18">
        <v>202.86099999999999</v>
      </c>
      <c r="D33" s="18">
        <v>120.941</v>
      </c>
      <c r="E33" s="18">
        <v>435.05700000000002</v>
      </c>
      <c r="F33" s="18">
        <v>74.099999999999994</v>
      </c>
      <c r="G33" s="18">
        <v>292.72500000000002</v>
      </c>
      <c r="H33" s="18">
        <v>373.61500000000001</v>
      </c>
      <c r="I33" s="18">
        <v>246.643</v>
      </c>
      <c r="J33" s="18">
        <v>350.64499999999998</v>
      </c>
      <c r="K33" s="18">
        <v>984.18299999999999</v>
      </c>
      <c r="L33" s="18">
        <v>864.44600000000003</v>
      </c>
      <c r="M33" s="18">
        <v>282.524</v>
      </c>
    </row>
    <row r="34" spans="1:13" x14ac:dyDescent="0.45">
      <c r="A34" t="s">
        <v>13</v>
      </c>
      <c r="B34" s="19">
        <v>4533.2430000000004</v>
      </c>
      <c r="C34" s="19">
        <v>4886.7309999999998</v>
      </c>
      <c r="D34" s="19">
        <v>5073.3310000000001</v>
      </c>
      <c r="E34" s="19">
        <v>5379.3370000000004</v>
      </c>
      <c r="F34" s="19">
        <v>5512.5569999999998</v>
      </c>
      <c r="G34" s="19">
        <v>3990.5149999999999</v>
      </c>
      <c r="H34" s="19">
        <v>5278.52</v>
      </c>
      <c r="I34" s="19">
        <v>6693.2110000000002</v>
      </c>
      <c r="J34" s="19">
        <v>7590.5330000000004</v>
      </c>
      <c r="K34" s="19">
        <v>7915.6570000000002</v>
      </c>
      <c r="L34" s="19">
        <v>7266.4750000000004</v>
      </c>
      <c r="M34" s="19">
        <v>5990.5990000000002</v>
      </c>
    </row>
    <row r="35" spans="1:13" x14ac:dyDescent="0.45">
      <c r="A35" t="s">
        <v>15</v>
      </c>
      <c r="B35" s="19">
        <v>8249.4809999999998</v>
      </c>
      <c r="C35" s="19">
        <v>7350.8509999999997</v>
      </c>
      <c r="D35" s="19">
        <v>6959.9849999999997</v>
      </c>
      <c r="E35" s="19">
        <v>6313.5690000000004</v>
      </c>
      <c r="F35" s="19">
        <v>5825.7839999999997</v>
      </c>
      <c r="G35" s="19">
        <v>5792.7439999999997</v>
      </c>
      <c r="H35" s="19">
        <v>5612.9</v>
      </c>
      <c r="I35" s="19">
        <v>5170.5069999999996</v>
      </c>
      <c r="J35" s="19">
        <v>4525.5259999999998</v>
      </c>
      <c r="K35" s="19">
        <v>4347.875</v>
      </c>
      <c r="L35" s="19">
        <v>4485.0370000000003</v>
      </c>
      <c r="M35" s="19">
        <v>4702.1710000000003</v>
      </c>
    </row>
    <row r="36" spans="1:13" ht="14.65" thickBot="1" x14ac:dyDescent="0.5">
      <c r="A36" t="s">
        <v>14</v>
      </c>
      <c r="B36" s="20">
        <v>495.58199999999999</v>
      </c>
      <c r="C36" s="20">
        <v>715.1</v>
      </c>
      <c r="D36" s="20">
        <v>856.35199999999998</v>
      </c>
      <c r="E36" s="20">
        <v>967.97400000000005</v>
      </c>
      <c r="F36" s="20">
        <v>1075.567</v>
      </c>
      <c r="G36" s="20">
        <v>1034.9090000000001</v>
      </c>
      <c r="H36" s="20">
        <v>1012.266</v>
      </c>
      <c r="I36" s="20">
        <v>1084.0350000000001</v>
      </c>
      <c r="J36" s="20">
        <v>1050.384</v>
      </c>
      <c r="K36" s="20">
        <v>1080.856</v>
      </c>
      <c r="L36" s="20">
        <v>948.24099999999999</v>
      </c>
      <c r="M36" s="20">
        <v>846.154</v>
      </c>
    </row>
    <row r="37" spans="1:13" ht="14.65" thickBot="1" x14ac:dyDescent="0.5">
      <c r="A37" s="3" t="s">
        <v>19</v>
      </c>
      <c r="B37" s="21">
        <f t="shared" ref="B37:M37" si="4">SUM(B33:B36)</f>
        <v>13462.944000000001</v>
      </c>
      <c r="C37" s="21">
        <f t="shared" si="4"/>
        <v>13155.543</v>
      </c>
      <c r="D37" s="21">
        <f t="shared" si="4"/>
        <v>13010.609</v>
      </c>
      <c r="E37" s="21">
        <f t="shared" si="4"/>
        <v>13095.937</v>
      </c>
      <c r="F37" s="21">
        <f t="shared" si="4"/>
        <v>12488.007999999998</v>
      </c>
      <c r="G37" s="21">
        <f t="shared" si="4"/>
        <v>11110.893</v>
      </c>
      <c r="H37" s="21">
        <f t="shared" si="4"/>
        <v>12277.300999999999</v>
      </c>
      <c r="I37" s="21">
        <f t="shared" si="4"/>
        <v>13194.396000000001</v>
      </c>
      <c r="J37" s="21">
        <f t="shared" si="4"/>
        <v>13517.088</v>
      </c>
      <c r="K37" s="21">
        <f t="shared" si="4"/>
        <v>14328.571</v>
      </c>
      <c r="L37" s="21">
        <f t="shared" si="4"/>
        <v>13564.199000000001</v>
      </c>
      <c r="M37" s="21">
        <f t="shared" si="4"/>
        <v>11821.448000000002</v>
      </c>
    </row>
    <row r="38" spans="1:13" ht="7.5" customHeight="1" x14ac:dyDescent="0.45">
      <c r="B38" s="19"/>
      <c r="C38" s="31"/>
      <c r="D38" s="31"/>
      <c r="E38" s="19"/>
      <c r="F38" s="19"/>
      <c r="G38" s="19"/>
      <c r="H38" s="19"/>
      <c r="I38" s="19"/>
      <c r="J38" s="19"/>
      <c r="K38" s="19"/>
      <c r="L38" s="19"/>
      <c r="M38" s="19"/>
    </row>
    <row r="39" spans="1:13" x14ac:dyDescent="0.45">
      <c r="A39" t="s">
        <v>16</v>
      </c>
      <c r="B39" s="19">
        <v>2800</v>
      </c>
      <c r="C39" s="19">
        <v>2325</v>
      </c>
      <c r="D39" s="19">
        <v>2450</v>
      </c>
      <c r="E39" s="19">
        <v>2350</v>
      </c>
      <c r="F39" s="19">
        <v>1850</v>
      </c>
      <c r="G39" s="19">
        <v>750</v>
      </c>
      <c r="H39" s="19">
        <v>750</v>
      </c>
      <c r="I39" s="19">
        <v>1500</v>
      </c>
      <c r="J39" s="19">
        <v>1000</v>
      </c>
      <c r="K39" s="19">
        <v>2500</v>
      </c>
      <c r="L39" s="19">
        <v>1600</v>
      </c>
      <c r="M39" s="19">
        <v>1300</v>
      </c>
    </row>
    <row r="40" spans="1:13" x14ac:dyDescent="0.45">
      <c r="A40" t="s">
        <v>17</v>
      </c>
      <c r="B40" s="19">
        <v>2943.3150000000001</v>
      </c>
      <c r="C40" s="19">
        <v>2763.4580000000001</v>
      </c>
      <c r="D40" s="19">
        <v>2675.7020000000002</v>
      </c>
      <c r="E40" s="19">
        <v>2791.701</v>
      </c>
      <c r="F40" s="19">
        <v>2668.857</v>
      </c>
      <c r="G40" s="19">
        <v>2542.069</v>
      </c>
      <c r="H40" s="19">
        <v>3109.0709999999999</v>
      </c>
      <c r="I40" s="19">
        <v>3240.424</v>
      </c>
      <c r="J40" s="19">
        <v>3648.5160000000001</v>
      </c>
      <c r="K40" s="19">
        <v>2768.8789999999999</v>
      </c>
      <c r="L40" s="19">
        <v>2631.43</v>
      </c>
      <c r="M40" s="19">
        <v>1912.116</v>
      </c>
    </row>
    <row r="41" spans="1:13" ht="14.65" thickBot="1" x14ac:dyDescent="0.5">
      <c r="A41" t="s">
        <v>18</v>
      </c>
      <c r="B41" s="19">
        <v>711.31899999999996</v>
      </c>
      <c r="C41" s="19">
        <v>663.73400000000004</v>
      </c>
      <c r="D41" s="19">
        <v>578.56700000000001</v>
      </c>
      <c r="E41" s="19">
        <v>782.49800000000005</v>
      </c>
      <c r="F41" s="19">
        <v>621.34199999999998</v>
      </c>
      <c r="G41" s="19">
        <v>728.14599999999996</v>
      </c>
      <c r="H41" s="19">
        <v>1056.5530000000001</v>
      </c>
      <c r="I41" s="19">
        <v>1157.0129999999999</v>
      </c>
      <c r="J41" s="19">
        <v>1162.742</v>
      </c>
      <c r="K41" s="19">
        <v>1191.4649999999999</v>
      </c>
      <c r="L41" s="19">
        <v>1238.8589999999999</v>
      </c>
      <c r="M41" s="19">
        <v>1237.9880000000001</v>
      </c>
    </row>
    <row r="42" spans="1:13" ht="14.65" thickBot="1" x14ac:dyDescent="0.5">
      <c r="A42" s="3" t="s">
        <v>20</v>
      </c>
      <c r="B42" s="21">
        <f t="shared" ref="B42:M42" si="5">SUM(B39:B41)</f>
        <v>6454.634</v>
      </c>
      <c r="C42" s="21">
        <f t="shared" si="5"/>
        <v>5752.1920000000009</v>
      </c>
      <c r="D42" s="21">
        <f t="shared" si="5"/>
        <v>5704.2690000000002</v>
      </c>
      <c r="E42" s="21">
        <f t="shared" si="5"/>
        <v>5924.1990000000005</v>
      </c>
      <c r="F42" s="21">
        <f t="shared" si="5"/>
        <v>5140.1989999999996</v>
      </c>
      <c r="G42" s="21">
        <f t="shared" si="5"/>
        <v>4020.2150000000001</v>
      </c>
      <c r="H42" s="21">
        <f t="shared" si="5"/>
        <v>4915.6239999999998</v>
      </c>
      <c r="I42" s="21">
        <f t="shared" si="5"/>
        <v>5897.4369999999999</v>
      </c>
      <c r="J42" s="21">
        <f t="shared" si="5"/>
        <v>5811.2579999999998</v>
      </c>
      <c r="K42" s="21">
        <f t="shared" si="5"/>
        <v>6460.3440000000001</v>
      </c>
      <c r="L42" s="21">
        <f t="shared" si="5"/>
        <v>5470.2890000000007</v>
      </c>
      <c r="M42" s="21">
        <f t="shared" si="5"/>
        <v>4450.1040000000003</v>
      </c>
    </row>
    <row r="43" spans="1:13" ht="4.5" customHeight="1" x14ac:dyDescent="0.45">
      <c r="B43" s="22">
        <v>0</v>
      </c>
      <c r="C43" s="2" t="e">
        <f>SUM(#REF!-#REF!)</f>
        <v>#REF!</v>
      </c>
      <c r="D43" s="2" t="e">
        <f>SUM(#REF!-#REF!)</f>
        <v>#REF!</v>
      </c>
      <c r="E43" s="2" t="e">
        <f>SUM(#REF!-#REF!)</f>
        <v>#REF!</v>
      </c>
      <c r="F43" s="2" t="e">
        <f>SUM(#REF!-#REF!)</f>
        <v>#REF!</v>
      </c>
      <c r="G43" s="2" t="e">
        <f>SUM(#REF!-#REF!)</f>
        <v>#REF!</v>
      </c>
      <c r="H43" s="2" t="e">
        <f>SUM(#REF!-#REF!)</f>
        <v>#REF!</v>
      </c>
      <c r="I43" s="2" t="e">
        <f>SUM(#REF!-#REF!)</f>
        <v>#REF!</v>
      </c>
      <c r="J43" s="2" t="e">
        <f>SUM(#REF!-#REF!)</f>
        <v>#REF!</v>
      </c>
      <c r="K43" s="2" t="e">
        <f>SUM(#REF!-#REF!)</f>
        <v>#REF!</v>
      </c>
      <c r="L43" s="2" t="e">
        <f>SUM(#REF!-#REF!)</f>
        <v>#REF!</v>
      </c>
      <c r="M43" s="2" t="e">
        <f>SUM(#REF!-#REF!)</f>
        <v>#REF!</v>
      </c>
    </row>
    <row r="44" spans="1:13" ht="9" customHeight="1" x14ac:dyDescent="0.4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ht="6" customHeight="1" x14ac:dyDescent="0.45"/>
    <row r="46" spans="1:13" ht="18" x14ac:dyDescent="0.55000000000000004">
      <c r="A46" s="4" t="s">
        <v>27</v>
      </c>
    </row>
    <row r="47" spans="1:13" x14ac:dyDescent="0.45">
      <c r="A47" t="s">
        <v>28</v>
      </c>
      <c r="B47" s="13">
        <f t="shared" ref="B47:M47" si="6">(B4+B19+B34)/3</f>
        <v>5005.0476666666664</v>
      </c>
      <c r="C47" s="13">
        <f t="shared" si="6"/>
        <v>4552.4066666666668</v>
      </c>
      <c r="D47" s="13">
        <f t="shared" si="6"/>
        <v>4626.0846666666666</v>
      </c>
      <c r="E47" s="13">
        <f t="shared" si="6"/>
        <v>5037.2846666666665</v>
      </c>
      <c r="F47" s="13">
        <f t="shared" si="6"/>
        <v>4689.8246666666673</v>
      </c>
      <c r="G47" s="13">
        <f t="shared" si="6"/>
        <v>4430.9142666666667</v>
      </c>
      <c r="H47" s="13">
        <f t="shared" si="6"/>
        <v>4910.0276666666668</v>
      </c>
      <c r="I47" s="13">
        <f t="shared" si="6"/>
        <v>5736.0070000000005</v>
      </c>
      <c r="J47" s="13">
        <f t="shared" si="6"/>
        <v>6895.9929999999995</v>
      </c>
      <c r="K47" s="13">
        <f t="shared" si="6"/>
        <v>7864.9276666666665</v>
      </c>
      <c r="L47" s="13">
        <f t="shared" si="6"/>
        <v>7975.8580000000002</v>
      </c>
      <c r="M47" s="13">
        <f t="shared" si="6"/>
        <v>6186.6113333333342</v>
      </c>
    </row>
    <row r="48" spans="1:13" x14ac:dyDescent="0.45">
      <c r="A48" t="s">
        <v>21</v>
      </c>
      <c r="B48" s="13">
        <f t="shared" ref="B48:M48" si="7">(B5+B20+B35)/3</f>
        <v>6322.57</v>
      </c>
      <c r="C48" s="13">
        <f t="shared" si="7"/>
        <v>5970.6126666666669</v>
      </c>
      <c r="D48" s="13">
        <f t="shared" si="7"/>
        <v>5601.3789999999999</v>
      </c>
      <c r="E48" s="13">
        <f t="shared" si="7"/>
        <v>5603.8016666666663</v>
      </c>
      <c r="F48" s="13">
        <f t="shared" si="7"/>
        <v>6201.4993333333332</v>
      </c>
      <c r="G48" s="13">
        <f t="shared" si="7"/>
        <v>6471.0166666666664</v>
      </c>
      <c r="H48" s="13">
        <f t="shared" si="7"/>
        <v>6530.0373333333337</v>
      </c>
      <c r="I48" s="13">
        <f t="shared" si="7"/>
        <v>6690.4929999999995</v>
      </c>
      <c r="J48" s="13">
        <f t="shared" si="7"/>
        <v>6687.1589999999997</v>
      </c>
      <c r="K48" s="13">
        <f t="shared" si="7"/>
        <v>6386.4343333333336</v>
      </c>
      <c r="L48" s="13">
        <f t="shared" si="7"/>
        <v>6036.7086666666664</v>
      </c>
      <c r="M48" s="13">
        <f t="shared" si="7"/>
        <v>5985.2616666666663</v>
      </c>
    </row>
    <row r="49" spans="1:14" ht="5.25" customHeight="1" thickBot="1" x14ac:dyDescent="0.5"/>
    <row r="50" spans="1:14" ht="14.65" thickTop="1" x14ac:dyDescent="0.45">
      <c r="A50" t="s">
        <v>29</v>
      </c>
      <c r="B50" s="24">
        <v>0.8</v>
      </c>
      <c r="C50" s="23">
        <f t="shared" ref="C50:M50" si="8">B50</f>
        <v>0.8</v>
      </c>
      <c r="D50" s="23">
        <f t="shared" si="8"/>
        <v>0.8</v>
      </c>
      <c r="E50" s="23">
        <f t="shared" si="8"/>
        <v>0.8</v>
      </c>
      <c r="F50" s="23">
        <f t="shared" si="8"/>
        <v>0.8</v>
      </c>
      <c r="G50" s="23">
        <f t="shared" si="8"/>
        <v>0.8</v>
      </c>
      <c r="H50" s="23">
        <f t="shared" si="8"/>
        <v>0.8</v>
      </c>
      <c r="I50" s="23">
        <f t="shared" si="8"/>
        <v>0.8</v>
      </c>
      <c r="J50" s="23">
        <f t="shared" si="8"/>
        <v>0.8</v>
      </c>
      <c r="K50" s="23">
        <f t="shared" si="8"/>
        <v>0.8</v>
      </c>
      <c r="L50" s="23">
        <f t="shared" si="8"/>
        <v>0.8</v>
      </c>
      <c r="M50" s="23">
        <f t="shared" si="8"/>
        <v>0.8</v>
      </c>
    </row>
    <row r="51" spans="1:14" ht="14.65" thickBot="1" x14ac:dyDescent="0.5">
      <c r="A51" t="s">
        <v>22</v>
      </c>
      <c r="B51" s="25">
        <v>0.5</v>
      </c>
      <c r="C51" s="23">
        <f t="shared" ref="C51:M51" si="9">B51</f>
        <v>0.5</v>
      </c>
      <c r="D51" s="23">
        <f t="shared" si="9"/>
        <v>0.5</v>
      </c>
      <c r="E51" s="23">
        <f t="shared" si="9"/>
        <v>0.5</v>
      </c>
      <c r="F51" s="23">
        <f t="shared" si="9"/>
        <v>0.5</v>
      </c>
      <c r="G51" s="23">
        <f t="shared" si="9"/>
        <v>0.5</v>
      </c>
      <c r="H51" s="23">
        <f t="shared" si="9"/>
        <v>0.5</v>
      </c>
      <c r="I51" s="23">
        <f t="shared" si="9"/>
        <v>0.5</v>
      </c>
      <c r="J51" s="23">
        <f t="shared" si="9"/>
        <v>0.5</v>
      </c>
      <c r="K51" s="23">
        <f t="shared" si="9"/>
        <v>0.5</v>
      </c>
      <c r="L51" s="23">
        <f t="shared" si="9"/>
        <v>0.5</v>
      </c>
      <c r="M51" s="23">
        <f t="shared" si="9"/>
        <v>0.5</v>
      </c>
    </row>
    <row r="52" spans="1:14" ht="4.5" customHeight="1" thickTop="1" x14ac:dyDescent="0.45"/>
    <row r="53" spans="1:14" x14ac:dyDescent="0.45">
      <c r="A53" t="s">
        <v>23</v>
      </c>
      <c r="B53" s="13">
        <f>(B34*0.8)+(0.5*B35)</f>
        <v>7751.3348999999998</v>
      </c>
      <c r="C53" s="13">
        <f t="shared" ref="C53:M53" si="10">(C34*0.8)+(0.5*C35)</f>
        <v>7584.8102999999992</v>
      </c>
      <c r="D53" s="13">
        <f t="shared" si="10"/>
        <v>7538.6573000000008</v>
      </c>
      <c r="E53" s="13">
        <f t="shared" si="10"/>
        <v>7460.2541000000001</v>
      </c>
      <c r="F53" s="13">
        <f t="shared" si="10"/>
        <v>7322.9376000000002</v>
      </c>
      <c r="G53" s="13">
        <f t="shared" si="10"/>
        <v>6088.7839999999997</v>
      </c>
      <c r="H53" s="13">
        <f t="shared" si="10"/>
        <v>7029.2660000000005</v>
      </c>
      <c r="I53" s="13">
        <f t="shared" si="10"/>
        <v>7939.8223000000007</v>
      </c>
      <c r="J53" s="13">
        <f t="shared" si="10"/>
        <v>8335.1893999999993</v>
      </c>
      <c r="K53" s="13">
        <f t="shared" si="10"/>
        <v>8506.4631000000008</v>
      </c>
      <c r="L53" s="13">
        <f t="shared" si="10"/>
        <v>8055.6985000000004</v>
      </c>
      <c r="M53" s="13">
        <f t="shared" si="10"/>
        <v>7143.5647000000008</v>
      </c>
      <c r="N53" s="2">
        <f>(N50*N47)+(N48*N51)</f>
        <v>0</v>
      </c>
    </row>
    <row r="54" spans="1:14" x14ac:dyDescent="0.45">
      <c r="A54" t="s">
        <v>30</v>
      </c>
      <c r="B54" s="14">
        <f>((B10+B25+B39)/3)-((B3+B18+B33)/3)</f>
        <v>1666.9613333333334</v>
      </c>
      <c r="C54" s="14">
        <f t="shared" ref="C54:M54" si="11">((C10+C25+C39)/3)-((C3+C18+C33)/3)</f>
        <v>1237.1660000000002</v>
      </c>
      <c r="D54" s="14">
        <f t="shared" si="11"/>
        <v>1118.7873333333332</v>
      </c>
      <c r="E54" s="14">
        <f t="shared" si="11"/>
        <v>1221.4263333333333</v>
      </c>
      <c r="F54" s="14">
        <f t="shared" si="11"/>
        <v>1098.1526666666668</v>
      </c>
      <c r="G54" s="14">
        <f t="shared" si="11"/>
        <v>1547.5040000000001</v>
      </c>
      <c r="H54" s="14">
        <f t="shared" si="11"/>
        <v>1748.4749999999999</v>
      </c>
      <c r="I54" s="14">
        <f t="shared" si="11"/>
        <v>2141.8739999999998</v>
      </c>
      <c r="J54" s="14">
        <f t="shared" si="11"/>
        <v>1987.7226666666666</v>
      </c>
      <c r="K54" s="14">
        <f t="shared" si="11"/>
        <v>2900.6433333333334</v>
      </c>
      <c r="L54" s="14">
        <f t="shared" si="11"/>
        <v>3177.2740000000003</v>
      </c>
      <c r="M54" s="14">
        <f t="shared" si="11"/>
        <v>2449.5123333333331</v>
      </c>
    </row>
    <row r="55" spans="1:14" x14ac:dyDescent="0.45">
      <c r="A55" t="s">
        <v>24</v>
      </c>
      <c r="B55" s="13">
        <f t="shared" ref="B55:M55" si="12">B53-B54</f>
        <v>6084.3735666666662</v>
      </c>
      <c r="C55" s="13">
        <f t="shared" si="12"/>
        <v>6347.644299999999</v>
      </c>
      <c r="D55" s="13">
        <f t="shared" si="12"/>
        <v>6419.8699666666671</v>
      </c>
      <c r="E55" s="13">
        <f t="shared" si="12"/>
        <v>6238.8277666666672</v>
      </c>
      <c r="F55" s="13">
        <f t="shared" si="12"/>
        <v>6224.7849333333334</v>
      </c>
      <c r="G55" s="13">
        <f t="shared" si="12"/>
        <v>4541.28</v>
      </c>
      <c r="H55" s="13">
        <f t="shared" si="12"/>
        <v>5280.7910000000011</v>
      </c>
      <c r="I55" s="13">
        <f t="shared" si="12"/>
        <v>5797.9483000000009</v>
      </c>
      <c r="J55" s="13">
        <f t="shared" si="12"/>
        <v>6347.4667333333327</v>
      </c>
      <c r="K55" s="13">
        <f t="shared" si="12"/>
        <v>5605.8197666666674</v>
      </c>
      <c r="L55" s="13">
        <f t="shared" si="12"/>
        <v>4878.4245000000001</v>
      </c>
      <c r="M55" s="13">
        <f t="shared" si="12"/>
        <v>4694.0523666666677</v>
      </c>
    </row>
    <row r="56" spans="1:14" x14ac:dyDescent="0.45">
      <c r="A56" t="s">
        <v>25</v>
      </c>
      <c r="B56" s="15">
        <v>1000</v>
      </c>
      <c r="C56" s="15">
        <v>1000</v>
      </c>
      <c r="D56" s="15">
        <v>1000</v>
      </c>
      <c r="E56" s="15">
        <v>1000</v>
      </c>
      <c r="F56" s="15">
        <v>1000</v>
      </c>
      <c r="G56" s="15">
        <v>1000</v>
      </c>
      <c r="H56" s="15">
        <v>1000</v>
      </c>
      <c r="I56" s="15">
        <v>1000</v>
      </c>
      <c r="J56" s="15">
        <v>1000</v>
      </c>
      <c r="K56" s="15">
        <v>1000</v>
      </c>
      <c r="L56" s="15">
        <v>1000</v>
      </c>
      <c r="M56" s="15">
        <v>1000</v>
      </c>
    </row>
    <row r="57" spans="1:14" x14ac:dyDescent="0.45">
      <c r="A57" s="16" t="s">
        <v>26</v>
      </c>
      <c r="B57" s="17">
        <f>B55-B56</f>
        <v>5084.3735666666662</v>
      </c>
      <c r="C57" s="17">
        <f>C55-B56</f>
        <v>5347.644299999999</v>
      </c>
      <c r="D57" s="17">
        <f t="shared" ref="D57:M57" si="13">D55-D56</f>
        <v>5419.8699666666671</v>
      </c>
      <c r="E57" s="17">
        <f t="shared" si="13"/>
        <v>5238.8277666666672</v>
      </c>
      <c r="F57" s="17">
        <f t="shared" si="13"/>
        <v>5224.7849333333334</v>
      </c>
      <c r="G57" s="17">
        <f t="shared" si="13"/>
        <v>3541.2799999999997</v>
      </c>
      <c r="H57" s="17">
        <f t="shared" si="13"/>
        <v>4280.7910000000011</v>
      </c>
      <c r="I57" s="17">
        <f t="shared" si="13"/>
        <v>4797.9483000000009</v>
      </c>
      <c r="J57" s="17">
        <f t="shared" si="13"/>
        <v>5347.4667333333327</v>
      </c>
      <c r="K57" s="17">
        <f t="shared" si="13"/>
        <v>4605.8197666666674</v>
      </c>
      <c r="L57" s="17">
        <f t="shared" si="13"/>
        <v>3878.4245000000001</v>
      </c>
      <c r="M57" s="17">
        <f t="shared" si="13"/>
        <v>3694.0523666666677</v>
      </c>
    </row>
  </sheetData>
  <phoneticPr fontId="4"/>
  <printOptions gridLines="1"/>
  <pageMargins left="0" right="0" top="0.75" bottom="0" header="0.3" footer="0.3"/>
  <pageSetup paperSize="17" scale="77" orientation="portrait"/>
  <headerFooter>
    <oddHeader>&amp;C&amp;18BALANCE SHEET - YEARS 2010 THRU SEPTEMBER 2012</oddHeader>
    <oddFooter>&amp;R&amp;Z&amp;F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thru 2012 (2)</vt:lpstr>
      <vt:lpstr>'2010 thru 2012 (2)'!Print_Area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Cohen</dc:creator>
  <cp:lastModifiedBy>Francine Way</cp:lastModifiedBy>
  <cp:lastPrinted>2013-02-28T22:44:15Z</cp:lastPrinted>
  <dcterms:created xsi:type="dcterms:W3CDTF">2012-04-27T15:58:37Z</dcterms:created>
  <dcterms:modified xsi:type="dcterms:W3CDTF">2017-05-14T19:27:25Z</dcterms:modified>
</cp:coreProperties>
</file>